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<sst xmlns="http://schemas.openxmlformats.org/spreadsheetml/2006/main" count="107" uniqueCount="90">
  <si>
    <t xml:space="preserve">Lempäälän Kisa Yleisurheilu ry          </t>
  </si>
  <si>
    <t xml:space="preserve">TULOSLASKELMA (EUR</t>
  </si>
  <si>
    <t xml:space="preserve">Toteutuma 1-8/2020</t>
  </si>
  <si>
    <t xml:space="preserve">Ennuste 9-12/2020</t>
  </si>
  <si>
    <t xml:space="preserve">Laskennallinen + arvioitu ennuste 2020</t>
  </si>
  <si>
    <t xml:space="preserve">Toteutuma 2019</t>
  </si>
  <si>
    <t xml:space="preserve">Budjetti 2021</t>
  </si>
  <si>
    <t xml:space="preserve">Varsinainen toiminta                                                            </t>
  </si>
  <si>
    <t xml:space="preserve">Kilpailu- ja urheilutuotot</t>
  </si>
  <si>
    <t xml:space="preserve">      3000 Osanottomaksutuotot</t>
  </si>
  <si>
    <t xml:space="preserve">      Seuracup-finaali</t>
  </si>
  <si>
    <t xml:space="preserve">      Kahviotuotot</t>
  </si>
  <si>
    <t xml:space="preserve">      Lempäälän hyppykarnevaalit</t>
  </si>
  <si>
    <t xml:space="preserve">Kilpailu-ja urheilu kulut                                                     </t>
  </si>
  <si>
    <t xml:space="preserve">      Muut kulut                                                                  </t>
  </si>
  <si>
    <t xml:space="preserve">      4000 Kilpailujen järjestämiskustannukset</t>
  </si>
  <si>
    <t xml:space="preserve">      4001 Palkintokulut</t>
  </si>
  <si>
    <t xml:space="preserve">      4002 Osanottomaksut kilpailuihin</t>
  </si>
  <si>
    <t xml:space="preserve">      4003 Lisenssikulut                                     </t>
  </si>
  <si>
    <t xml:space="preserve">      4004 Muut kilp.kulut/kilpailuk             </t>
  </si>
  <si>
    <t xml:space="preserve">      4005 Matka- ja majoituskulut                </t>
  </si>
  <si>
    <t xml:space="preserve">      4008 Kulukorvaukset</t>
  </si>
  <si>
    <t xml:space="preserve">      4130 Perimiskulut</t>
  </si>
  <si>
    <t xml:space="preserve">      5000 Palkat, palkkiot</t>
  </si>
  <si>
    <t xml:space="preserve">      5092 Eläkevakuutusmaksut             </t>
  </si>
  <si>
    <t xml:space="preserve">      5096 Työttömyysvakuutusmaksu</t>
  </si>
  <si>
    <t xml:space="preserve">      Muut kulut                                            </t>
  </si>
  <si>
    <t xml:space="preserve">  Kilpailu-ja urheilu kulut                                    </t>
  </si>
  <si>
    <t xml:space="preserve">-----------------------------------------------------</t>
  </si>
  <si>
    <t xml:space="preserve">  Kilpailu-ja urheilu kulujäämä                             </t>
  </si>
  <si>
    <t xml:space="preserve">  Valmennus tuotot                                                              </t>
  </si>
  <si>
    <t xml:space="preserve">      3199 Valmennusryhmämaksut             </t>
  </si>
  <si>
    <t xml:space="preserve">      3200 Urheilukoulujen osanottomaksut   </t>
  </si>
  <si>
    <t xml:space="preserve">      3201 Jäsenmaksut                                          </t>
  </si>
  <si>
    <t xml:space="preserve">      3202 Edustusasut ja -tuotteet        </t>
  </si>
  <si>
    <t xml:space="preserve">      3203 Muut urh.koulujen ja valm    </t>
  </si>
  <si>
    <t xml:space="preserve">      3204 Muut tuotot</t>
  </si>
  <si>
    <t xml:space="preserve">  Valmennus tuotot                      </t>
  </si>
  <si>
    <t xml:space="preserve">  Valmennus kulut                                                               </t>
  </si>
  <si>
    <t xml:space="preserve">      4010 Kulukorvaukset                                </t>
  </si>
  <si>
    <t xml:space="preserve">      4011 Valmennusmaksut                                 </t>
  </si>
  <si>
    <t xml:space="preserve">      4012 Varusteet                                     </t>
  </si>
  <si>
    <t xml:space="preserve">      4013 Tilavuokrat                                      </t>
  </si>
  <si>
    <t xml:space="preserve">      4014 Valmennettavien leirit ja</t>
  </si>
  <si>
    <t xml:space="preserve">      4015 Valmentajien koulutus</t>
  </si>
  <si>
    <t xml:space="preserve">      4016 Valmennuksen tukimateriaali</t>
  </si>
  <si>
    <t xml:space="preserve">      4017 Palkitsemiskulut                             </t>
  </si>
  <si>
    <t xml:space="preserve">      4020 Matka- ja majoituskulut</t>
  </si>
  <si>
    <t xml:space="preserve">      4021 Muut kulut</t>
  </si>
  <si>
    <t xml:space="preserve">      5100 Palkat, palkkiot                                </t>
  </si>
  <si>
    <t xml:space="preserve">      5192 Eläkevakuutusmaksut</t>
  </si>
  <si>
    <t xml:space="preserve">    Muut kulut                                            </t>
  </si>
  <si>
    <t xml:space="preserve">  Valmennus kulut                                      </t>
  </si>
  <si>
    <t xml:space="preserve">  Valmennus tuottojäämä                              </t>
  </si>
  <si>
    <t xml:space="preserve">  Yhteis kulut                                                                  </t>
  </si>
  <si>
    <t xml:space="preserve">      4018 Toimiston vuokrakulut</t>
  </si>
  <si>
    <t xml:space="preserve">      4022 Kokous- ja neuvottelukulut</t>
  </si>
  <si>
    <t xml:space="preserve">      4023 Puhelinkulut                                      </t>
  </si>
  <si>
    <t xml:space="preserve">      4025 Postikulut</t>
  </si>
  <si>
    <t xml:space="preserve">      4026 Pankin kulut                                         </t>
  </si>
  <si>
    <t xml:space="preserve">      4027 Ammattijulkaisut</t>
  </si>
  <si>
    <t xml:space="preserve">      4028 Jäsenmaksut                                 </t>
  </si>
  <si>
    <t xml:space="preserve">      4029 ATK-kustannukset/internet                 </t>
  </si>
  <si>
    <t xml:space="preserve">      4030 Ilmoitukset                        </t>
  </si>
  <si>
    <t xml:space="preserve">      4031 Muistaminen                                           </t>
  </si>
  <si>
    <t xml:space="preserve">      4032 Virkistystoiminta /päättäjäiset</t>
  </si>
  <si>
    <t xml:space="preserve">      4033 Hallinnon korv.,palkk.,ma              </t>
  </si>
  <si>
    <t xml:space="preserve">      4034 Kirjanpito                                                 </t>
  </si>
  <si>
    <t xml:space="preserve">      4036 Sekalaiset kulut                                       </t>
  </si>
  <si>
    <t xml:space="preserve">      Muut kulut                                                     </t>
  </si>
  <si>
    <t xml:space="preserve">  Yhteis kulut                                               </t>
  </si>
  <si>
    <t xml:space="preserve">  Yhteis kulujäämä                                       </t>
  </si>
  <si>
    <t xml:space="preserve">Varsinainen toiminta                                  </t>
  </si>
  <si>
    <t xml:space="preserve">Tuottojäämä                                               </t>
  </si>
  <si>
    <t xml:space="preserve">::::::::::::::::::::::::::::::::::::::::::::::::::::::::::::::::::</t>
  </si>
  <si>
    <t xml:space="preserve">Varainhankinta                                                                  </t>
  </si>
  <si>
    <t xml:space="preserve">  Tuotot                                                                        </t>
  </si>
  <si>
    <t xml:space="preserve">      6100 Lahjoitukset ja avustukset</t>
  </si>
  <si>
    <t xml:space="preserve">      6101 Varainhankinta/ Mainokset</t>
  </si>
  <si>
    <t xml:space="preserve">      6103 Varainhankinta/Joulukuuset</t>
  </si>
  <si>
    <t xml:space="preserve">      6105 Varainhankinta, muut</t>
  </si>
  <si>
    <t xml:space="preserve">  Tuotot                                                 </t>
  </si>
  <si>
    <t xml:space="preserve">  Kulut                                                                         </t>
  </si>
  <si>
    <t xml:space="preserve">      6200 Varainhankinta kulut                           </t>
  </si>
  <si>
    <t xml:space="preserve">  Kulut                                                             </t>
  </si>
  <si>
    <t xml:space="preserve">Varainhankinta                                            </t>
  </si>
  <si>
    <t xml:space="preserve">7501 Korkokulut</t>
  </si>
  <si>
    <t xml:space="preserve">Tuottojäämä                                                            </t>
  </si>
  <si>
    <t xml:space="preserve">Tilikauden tulos                                            </t>
  </si>
  <si>
    <t xml:space="preserve">Tilikauden ylijäämä                                    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</si>
</sst>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DD/MM/YY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sz val="11"/>
      <color rgb="FFC9211E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defaultRowHeight="13.8" zeroHeight="false" outlineLevelRow="0" outlineLevelCol="0"/>
  <cols>
    <col collapsed="false" customWidth="true" hidden="false" outlineLevel="0" max="1" min="1" style="1" width="38.36"/>
    <col collapsed="false" customWidth="true" hidden="false" outlineLevel="0" max="2" min="2" style="2" width="15.81"/>
    <col collapsed="false" customWidth="true" hidden="false" outlineLevel="0" max="6" min="3" style="0" width="15.84"/>
    <col collapsed="false" customWidth="true" hidden="false" outlineLevel="0" max="1025" min="7" style="0" width="8.67"/>
  </cols>
  <sheetData>
    <row r="1" s="5" customFormat="true" ht="13.8" hidden="false" customHeight="false" outlineLevel="0" collapsed="false">
      <c r="A1" s="3" t="s">
        <v>0</v>
      </c>
      <c r="B1" s="4"/>
    </row>
    <row r="3" s="9" customFormat="true" ht="35.05" hidden="false" customHeight="false" outlineLevel="0" collapsed="false">
      <c r="A3" s="6" t="s">
        <v>1</v>
      </c>
      <c r="B3" s="7" t="s">
        <v>2</v>
      </c>
      <c r="C3" s="8" t="s">
        <v>3</v>
      </c>
      <c r="D3" s="8" t="s">
        <v>4</v>
      </c>
      <c r="E3" s="8" t="s">
        <v>5</v>
      </c>
      <c r="F3" s="8" t="s">
        <v>6</v>
      </c>
    </row>
    <row r="4" s="5" customFormat="true" ht="13.8" hidden="false" customHeight="false" outlineLevel="0" collapsed="false">
      <c r="A4" s="3" t="s">
        <v>7</v>
      </c>
      <c r="B4" s="4"/>
      <c r="C4" s="4"/>
      <c r="D4" s="4"/>
      <c r="E4" s="4"/>
      <c r="F4" s="4"/>
    </row>
    <row r="5" s="5" customFormat="true" ht="13.8" hidden="false" customHeight="false" outlineLevel="0" collapsed="false">
      <c r="A5" s="3" t="s">
        <v>8</v>
      </c>
      <c r="B5" s="4"/>
      <c r="C5" s="4"/>
      <c r="D5" s="4"/>
      <c r="E5" s="4"/>
      <c r="F5" s="4"/>
    </row>
    <row r="6" customFormat="false" ht="13.8" hidden="false" customHeight="false" outlineLevel="0" collapsed="false">
      <c r="A6" s="1" t="s">
        <v>9</v>
      </c>
      <c r="C6" s="2" t="n">
        <v>4166</v>
      </c>
      <c r="D6" s="2" t="n">
        <f aca="false">B6+C6</f>
        <v>4166</v>
      </c>
      <c r="E6" s="2" t="n">
        <v>1410</v>
      </c>
      <c r="F6" s="2" t="n">
        <v>4200</v>
      </c>
    </row>
    <row r="7" s="12" customFormat="true" ht="13.8" hidden="false" customHeight="false" outlineLevel="0" collapsed="false">
      <c r="A7" s="10" t="s">
        <v>10</v>
      </c>
      <c r="B7" s="11"/>
      <c r="C7" s="11" t="n">
        <v>6797</v>
      </c>
      <c r="D7" s="11" t="n">
        <f aca="false">B7+C7</f>
        <v>6797</v>
      </c>
      <c r="E7" s="11"/>
      <c r="F7" s="11" t="n">
        <v>0</v>
      </c>
    </row>
    <row r="8" s="12" customFormat="true" ht="13.8" hidden="false" customHeight="false" outlineLevel="0" collapsed="false">
      <c r="A8" s="10" t="s">
        <v>11</v>
      </c>
      <c r="B8" s="11"/>
      <c r="C8" s="11" t="n">
        <v>2106</v>
      </c>
      <c r="D8" s="11" t="n">
        <f aca="false">B8+C8</f>
        <v>2106</v>
      </c>
      <c r="E8" s="11"/>
      <c r="F8" s="11" t="n">
        <v>2200</v>
      </c>
    </row>
    <row r="9" s="12" customFormat="true" ht="13.8" hidden="false" customHeight="false" outlineLevel="0" collapsed="false">
      <c r="A9" s="10" t="s">
        <v>12</v>
      </c>
      <c r="B9" s="11"/>
      <c r="C9" s="11"/>
      <c r="D9" s="11"/>
      <c r="E9" s="11"/>
      <c r="F9" s="11" t="n">
        <v>41500</v>
      </c>
    </row>
    <row r="10" s="5" customFormat="true" ht="13.8" hidden="false" customHeight="false" outlineLevel="0" collapsed="false">
      <c r="A10" s="3" t="s">
        <v>8</v>
      </c>
      <c r="B10" s="4"/>
      <c r="C10" s="4" t="n">
        <f aca="false">SUM(C6:C9)</f>
        <v>13069</v>
      </c>
      <c r="D10" s="4" t="n">
        <f aca="false">B10+C10</f>
        <v>13069</v>
      </c>
      <c r="E10" s="4" t="n">
        <f aca="false">SUM(E6:E9)</f>
        <v>1410</v>
      </c>
      <c r="F10" s="4" t="n">
        <f aca="false">SUM(F6:F9)</f>
        <v>47900</v>
      </c>
    </row>
    <row r="11" s="5" customFormat="true" ht="13.8" hidden="false" customHeight="false" outlineLevel="0" collapsed="false">
      <c r="A11" s="3" t="s">
        <v>13</v>
      </c>
      <c r="B11" s="4"/>
      <c r="C11" s="4"/>
      <c r="D11" s="4"/>
      <c r="E11" s="4"/>
      <c r="F11" s="4"/>
    </row>
    <row r="12" customFormat="false" ht="13.8" hidden="false" customHeight="false" outlineLevel="0" collapsed="false">
      <c r="A12" s="3" t="s">
        <v>14</v>
      </c>
      <c r="C12" s="2"/>
      <c r="D12" s="2"/>
      <c r="E12" s="2"/>
      <c r="F12" s="2"/>
    </row>
    <row r="13" customFormat="false" ht="13.8" hidden="false" customHeight="false" outlineLevel="0" collapsed="false">
      <c r="A13" s="1" t="s">
        <v>15</v>
      </c>
      <c r="C13" s="2" t="n">
        <v>-300</v>
      </c>
      <c r="D13" s="2" t="n">
        <f aca="false">B13+C13</f>
        <v>-300</v>
      </c>
      <c r="E13" s="2" t="n">
        <v>-92</v>
      </c>
      <c r="F13" s="2" t="n">
        <v>-300</v>
      </c>
    </row>
    <row r="14" s="12" customFormat="true" ht="13.8" hidden="false" customHeight="false" outlineLevel="0" collapsed="false">
      <c r="A14" s="10" t="s">
        <v>10</v>
      </c>
      <c r="B14" s="11"/>
      <c r="C14" s="11" t="n">
        <v>-5444.64</v>
      </c>
      <c r="D14" s="11"/>
      <c r="E14" s="11"/>
      <c r="F14" s="11" t="n">
        <v>0</v>
      </c>
    </row>
    <row r="15" s="12" customFormat="true" ht="13.8" hidden="false" customHeight="false" outlineLevel="0" collapsed="false">
      <c r="A15" s="10" t="s">
        <v>12</v>
      </c>
      <c r="B15" s="11"/>
      <c r="C15" s="11"/>
      <c r="D15" s="11"/>
      <c r="E15" s="11"/>
      <c r="F15" s="11" t="n">
        <v>-37000</v>
      </c>
    </row>
    <row r="16" customFormat="false" ht="13.8" hidden="false" customHeight="false" outlineLevel="0" collapsed="false">
      <c r="A16" s="1" t="s">
        <v>16</v>
      </c>
      <c r="C16" s="2" t="n">
        <v>-1416.6</v>
      </c>
      <c r="D16" s="2" t="n">
        <f aca="false">B16+C16</f>
        <v>-1416.6</v>
      </c>
      <c r="E16" s="2" t="n">
        <v>-675.2</v>
      </c>
      <c r="F16" s="2" t="n">
        <v>-1400</v>
      </c>
    </row>
    <row r="17" customFormat="false" ht="13.8" hidden="false" customHeight="false" outlineLevel="0" collapsed="false">
      <c r="A17" s="13" t="s">
        <v>17</v>
      </c>
      <c r="B17" s="2" t="n">
        <v>-3680</v>
      </c>
      <c r="C17" s="2" t="n">
        <v>-1022</v>
      </c>
      <c r="D17" s="2" t="n">
        <f aca="false">B17+C17</f>
        <v>-4702</v>
      </c>
      <c r="E17" s="2" t="n">
        <v>-5372</v>
      </c>
      <c r="F17" s="2" t="n">
        <v>-5300</v>
      </c>
    </row>
    <row r="18" customFormat="false" ht="13.8" hidden="false" customHeight="false" outlineLevel="0" collapsed="false">
      <c r="A18" s="1" t="s">
        <v>18</v>
      </c>
      <c r="B18" s="2" t="n">
        <v>-1010</v>
      </c>
      <c r="C18" s="2" t="n">
        <v>-570</v>
      </c>
      <c r="D18" s="2" t="n">
        <f aca="false">B18+C18</f>
        <v>-1580</v>
      </c>
      <c r="E18" s="2" t="n">
        <v>-1920</v>
      </c>
      <c r="F18" s="2" t="n">
        <v>-2000</v>
      </c>
    </row>
    <row r="19" customFormat="false" ht="13.8" hidden="false" customHeight="false" outlineLevel="0" collapsed="false">
      <c r="A19" s="1" t="s">
        <v>19</v>
      </c>
      <c r="B19" s="2" t="n">
        <v>-98</v>
      </c>
      <c r="C19" s="2" t="n">
        <v>-390</v>
      </c>
      <c r="D19" s="2" t="n">
        <f aca="false">B19+C19</f>
        <v>-488</v>
      </c>
      <c r="E19" s="2" t="n">
        <v>-1829.4</v>
      </c>
      <c r="F19" s="2" t="n">
        <v>-500</v>
      </c>
    </row>
    <row r="20" customFormat="false" ht="13.8" hidden="false" customHeight="false" outlineLevel="0" collapsed="false">
      <c r="A20" s="1" t="s">
        <v>20</v>
      </c>
      <c r="B20" s="2" t="n">
        <v>-284.11</v>
      </c>
      <c r="C20" s="2" t="n">
        <f aca="false">-4501.86-1320</f>
        <v>-5821.86</v>
      </c>
      <c r="D20" s="2" t="n">
        <f aca="false">B20+C20</f>
        <v>-6105.97</v>
      </c>
      <c r="E20" s="2" t="n">
        <v>-12067.05</v>
      </c>
      <c r="F20" s="2" t="n">
        <v>-6000</v>
      </c>
    </row>
    <row r="21" customFormat="false" ht="13.8" hidden="false" customHeight="false" outlineLevel="0" collapsed="false">
      <c r="A21" s="1" t="s">
        <v>21</v>
      </c>
      <c r="C21" s="2" t="n">
        <v>-382.32</v>
      </c>
      <c r="D21" s="2" t="n">
        <f aca="false">B21+C21</f>
        <v>-382.32</v>
      </c>
      <c r="E21" s="2"/>
      <c r="F21" s="2" t="n">
        <v>-300</v>
      </c>
    </row>
    <row r="22" customFormat="false" ht="13.8" hidden="false" customHeight="false" outlineLevel="0" collapsed="false">
      <c r="A22" s="1" t="s">
        <v>22</v>
      </c>
      <c r="C22" s="2"/>
      <c r="D22" s="2" t="n">
        <f aca="false">B22+C22</f>
        <v>0</v>
      </c>
      <c r="E22" s="2" t="n">
        <v>-10</v>
      </c>
      <c r="F22" s="2" t="n">
        <v>0</v>
      </c>
    </row>
    <row r="23" customFormat="false" ht="13.8" hidden="false" customHeight="false" outlineLevel="0" collapsed="false">
      <c r="A23" s="1" t="s">
        <v>23</v>
      </c>
      <c r="C23" s="2"/>
      <c r="D23" s="2" t="n">
        <f aca="false">B23+C23</f>
        <v>0</v>
      </c>
      <c r="E23" s="2" t="n">
        <v>-4178.35</v>
      </c>
      <c r="F23" s="2" t="n">
        <v>0</v>
      </c>
    </row>
    <row r="24" customFormat="false" ht="13.8" hidden="false" customHeight="false" outlineLevel="0" collapsed="false">
      <c r="A24" s="1" t="s">
        <v>24</v>
      </c>
      <c r="B24" s="2" t="n">
        <v>-58.04</v>
      </c>
      <c r="C24" s="2"/>
      <c r="D24" s="2" t="n">
        <f aca="false">B24+C24</f>
        <v>-58.04</v>
      </c>
      <c r="E24" s="2" t="n">
        <v>-455.39</v>
      </c>
      <c r="F24" s="2" t="n">
        <v>0</v>
      </c>
    </row>
    <row r="25" customFormat="false" ht="13.8" hidden="false" customHeight="false" outlineLevel="0" collapsed="false">
      <c r="A25" s="1" t="s">
        <v>25</v>
      </c>
      <c r="C25" s="2" t="n">
        <v>-42.8</v>
      </c>
      <c r="D25" s="2" t="n">
        <f aca="false">B25+C25</f>
        <v>-42.8</v>
      </c>
      <c r="E25" s="2" t="n">
        <v>-106.19</v>
      </c>
      <c r="F25" s="2" t="n">
        <v>0</v>
      </c>
    </row>
    <row r="26" customFormat="false" ht="13.8" hidden="false" customHeight="false" outlineLevel="0" collapsed="false">
      <c r="A26" s="1" t="s">
        <v>26</v>
      </c>
      <c r="B26" s="4" t="n">
        <f aca="false">SUM(B13:B25)</f>
        <v>-5130.15</v>
      </c>
      <c r="C26" s="4" t="n">
        <f aca="false">SUM(C13:C25)</f>
        <v>-15390.22</v>
      </c>
      <c r="D26" s="4" t="n">
        <f aca="false">B26+C26</f>
        <v>-20520.37</v>
      </c>
      <c r="E26" s="4" t="n">
        <f aca="false">SUM(E13:E25)</f>
        <v>-26705.58</v>
      </c>
      <c r="F26" s="4" t="n">
        <f aca="false">SUM(F13:F25)</f>
        <v>-52800</v>
      </c>
    </row>
    <row r="27" s="5" customFormat="true" ht="13.8" hidden="false" customHeight="false" outlineLevel="0" collapsed="false">
      <c r="A27" s="3" t="s">
        <v>27</v>
      </c>
      <c r="B27" s="4" t="n">
        <f aca="false">B26</f>
        <v>-5130.15</v>
      </c>
      <c r="C27" s="4" t="n">
        <f aca="false">C26</f>
        <v>-15390.22</v>
      </c>
      <c r="D27" s="4" t="n">
        <f aca="false">B27+C27</f>
        <v>-20520.37</v>
      </c>
      <c r="E27" s="4" t="n">
        <f aca="false">E26</f>
        <v>-26705.58</v>
      </c>
      <c r="F27" s="4" t="n">
        <f aca="false">F26</f>
        <v>-52800</v>
      </c>
    </row>
    <row r="28" customFormat="false" ht="13.8" hidden="false" customHeight="false" outlineLevel="0" collapsed="false">
      <c r="A28" s="1" t="s">
        <v>28</v>
      </c>
      <c r="C28" s="2"/>
      <c r="D28" s="2"/>
      <c r="E28" s="2"/>
      <c r="F28" s="2"/>
    </row>
    <row r="29" s="5" customFormat="true" ht="13.8" hidden="false" customHeight="false" outlineLevel="0" collapsed="false">
      <c r="A29" s="3" t="s">
        <v>29</v>
      </c>
      <c r="B29" s="4" t="n">
        <f aca="false">B10+B27</f>
        <v>-5130.15</v>
      </c>
      <c r="C29" s="4" t="n">
        <f aca="false">C10+C27</f>
        <v>-2321.22</v>
      </c>
      <c r="D29" s="4" t="n">
        <f aca="false">D10+D27</f>
        <v>-7451.37</v>
      </c>
      <c r="E29" s="4" t="n">
        <f aca="false">E10+E27</f>
        <v>-25295.58</v>
      </c>
      <c r="F29" s="4" t="n">
        <f aca="false">F10+F27</f>
        <v>-4900</v>
      </c>
    </row>
    <row r="30" customFormat="false" ht="13.8" hidden="false" customHeight="false" outlineLevel="0" collapsed="false">
      <c r="A30" s="1" t="s">
        <v>28</v>
      </c>
      <c r="C30" s="2"/>
      <c r="D30" s="2"/>
      <c r="E30" s="2"/>
      <c r="F30" s="2"/>
    </row>
    <row r="31" s="5" customFormat="true" ht="13.8" hidden="false" customHeight="false" outlineLevel="0" collapsed="false">
      <c r="A31" s="3" t="s">
        <v>30</v>
      </c>
      <c r="B31" s="4"/>
      <c r="C31" s="4"/>
      <c r="D31" s="4"/>
      <c r="E31" s="4"/>
      <c r="F31" s="4"/>
    </row>
    <row r="32" customFormat="false" ht="13.8" hidden="false" customHeight="false" outlineLevel="0" collapsed="false">
      <c r="A32" s="1" t="s">
        <v>31</v>
      </c>
      <c r="B32" s="2" t="n">
        <v>1735</v>
      </c>
      <c r="C32" s="2" t="n">
        <f aca="false">3040+2580</f>
        <v>5620</v>
      </c>
      <c r="D32" s="2" t="n">
        <f aca="false">B32+C32</f>
        <v>7355</v>
      </c>
      <c r="E32" s="2"/>
      <c r="F32" s="2" t="n">
        <v>8000</v>
      </c>
    </row>
    <row r="33" customFormat="false" ht="13.8" hidden="false" customHeight="false" outlineLevel="0" collapsed="false">
      <c r="A33" s="1" t="s">
        <v>32</v>
      </c>
      <c r="B33" s="2" t="n">
        <v>26830</v>
      </c>
      <c r="C33" s="2" t="n">
        <f aca="false">12825.07+785+390</f>
        <v>14000.07</v>
      </c>
      <c r="D33" s="2" t="n">
        <f aca="false">B33+C33</f>
        <v>40830.07</v>
      </c>
      <c r="E33" s="2" t="n">
        <v>41190</v>
      </c>
      <c r="F33" s="2" t="n">
        <v>45000</v>
      </c>
    </row>
    <row r="34" customFormat="false" ht="13.8" hidden="false" customHeight="false" outlineLevel="0" collapsed="false">
      <c r="A34" s="1" t="s">
        <v>33</v>
      </c>
      <c r="B34" s="2" t="n">
        <v>5050</v>
      </c>
      <c r="C34" s="2" t="n">
        <v>208</v>
      </c>
      <c r="D34" s="2" t="n">
        <f aca="false">B34+C34</f>
        <v>5258</v>
      </c>
      <c r="E34" s="2" t="n">
        <v>6914</v>
      </c>
      <c r="F34" s="2" t="n">
        <v>5500</v>
      </c>
    </row>
    <row r="35" customFormat="false" ht="13.8" hidden="false" customHeight="false" outlineLevel="0" collapsed="false">
      <c r="A35" s="1" t="s">
        <v>34</v>
      </c>
      <c r="B35" s="2" t="n">
        <v>1459</v>
      </c>
      <c r="C35" s="2" t="n">
        <f aca="false">856.69+35</f>
        <v>891.69</v>
      </c>
      <c r="D35" s="2" t="n">
        <f aca="false">B35+C35</f>
        <v>2350.69</v>
      </c>
      <c r="E35" s="2" t="n">
        <v>3777</v>
      </c>
      <c r="F35" s="2" t="n">
        <v>3000</v>
      </c>
    </row>
    <row r="36" customFormat="false" ht="13.8" hidden="false" customHeight="false" outlineLevel="0" collapsed="false">
      <c r="A36" s="1" t="s">
        <v>35</v>
      </c>
      <c r="B36" s="2" t="n">
        <v>255</v>
      </c>
      <c r="C36" s="2"/>
      <c r="D36" s="2" t="n">
        <f aca="false">B36+C36</f>
        <v>255</v>
      </c>
      <c r="E36" s="2" t="n">
        <v>7545.1</v>
      </c>
      <c r="F36" s="2" t="n">
        <v>0</v>
      </c>
    </row>
    <row r="37" customFormat="false" ht="13.8" hidden="false" customHeight="false" outlineLevel="0" collapsed="false">
      <c r="A37" s="1" t="s">
        <v>36</v>
      </c>
      <c r="B37" s="2" t="n">
        <v>1456.75</v>
      </c>
      <c r="C37" s="2"/>
      <c r="D37" s="2" t="n">
        <f aca="false">B37+C37</f>
        <v>1456.75</v>
      </c>
      <c r="E37" s="2" t="n">
        <v>990.6</v>
      </c>
      <c r="F37" s="2" t="n">
        <v>1400</v>
      </c>
    </row>
    <row r="38" s="5" customFormat="true" ht="13.8" hidden="false" customHeight="false" outlineLevel="0" collapsed="false">
      <c r="A38" s="3" t="s">
        <v>37</v>
      </c>
      <c r="B38" s="4" t="n">
        <f aca="false">SUM(B32:B37)</f>
        <v>36785.75</v>
      </c>
      <c r="C38" s="4" t="n">
        <f aca="false">SUM(C32:C37)</f>
        <v>20719.76</v>
      </c>
      <c r="D38" s="4" t="n">
        <f aca="false">B38+C38</f>
        <v>57505.51</v>
      </c>
      <c r="E38" s="4" t="n">
        <f aca="false">SUM(E32:E37)</f>
        <v>60416.7</v>
      </c>
      <c r="F38" s="4" t="n">
        <f aca="false">SUM(F32:F37)</f>
        <v>62900</v>
      </c>
    </row>
    <row r="39" s="5" customFormat="true" ht="13.8" hidden="false" customHeight="false" outlineLevel="0" collapsed="false">
      <c r="A39" s="3" t="s">
        <v>38</v>
      </c>
      <c r="B39" s="4"/>
      <c r="C39" s="4"/>
      <c r="D39" s="4"/>
      <c r="E39" s="4"/>
      <c r="F39" s="4"/>
    </row>
    <row r="40" s="5" customFormat="true" ht="13.8" hidden="false" customHeight="false" outlineLevel="0" collapsed="false">
      <c r="A40" s="3" t="s">
        <v>14</v>
      </c>
      <c r="B40" s="4"/>
      <c r="C40" s="4"/>
      <c r="D40" s="4"/>
      <c r="E40" s="4"/>
      <c r="F40" s="4"/>
    </row>
    <row r="41" customFormat="false" ht="13.8" hidden="false" customHeight="false" outlineLevel="0" collapsed="false">
      <c r="A41" s="1" t="s">
        <v>39</v>
      </c>
      <c r="B41" s="2" t="n">
        <v>-3504.15</v>
      </c>
      <c r="C41" s="2" t="n">
        <v>-7708.97</v>
      </c>
      <c r="D41" s="2" t="n">
        <f aca="false">B41+C41</f>
        <v>-11213.12</v>
      </c>
      <c r="E41" s="2" t="n">
        <v>-8761.23</v>
      </c>
      <c r="F41" s="2" t="n">
        <v>-10500</v>
      </c>
    </row>
    <row r="42" customFormat="false" ht="13.8" hidden="false" customHeight="false" outlineLevel="0" collapsed="false">
      <c r="A42" s="1" t="s">
        <v>40</v>
      </c>
      <c r="B42" s="2" t="n">
        <v>-4291</v>
      </c>
      <c r="C42" s="2" t="n">
        <f aca="false">-4171.25-372</f>
        <v>-4543.25</v>
      </c>
      <c r="D42" s="2" t="n">
        <f aca="false">B42+C42</f>
        <v>-8834.25</v>
      </c>
      <c r="E42" s="2" t="n">
        <v>-196</v>
      </c>
      <c r="F42" s="2" t="n">
        <v>-8500</v>
      </c>
    </row>
    <row r="43" customFormat="false" ht="13.8" hidden="false" customHeight="false" outlineLevel="0" collapsed="false">
      <c r="A43" s="1" t="s">
        <v>41</v>
      </c>
      <c r="B43" s="2" t="n">
        <v>-815</v>
      </c>
      <c r="C43" s="2" t="n">
        <v>-1067.4</v>
      </c>
      <c r="D43" s="2" t="n">
        <f aca="false">B43+C43</f>
        <v>-1882.4</v>
      </c>
      <c r="E43" s="2" t="n">
        <v>-7476.15</v>
      </c>
      <c r="F43" s="2" t="n">
        <v>-1800</v>
      </c>
    </row>
    <row r="44" customFormat="false" ht="13.8" hidden="false" customHeight="false" outlineLevel="0" collapsed="false">
      <c r="A44" s="1" t="s">
        <v>42</v>
      </c>
      <c r="B44" s="2" t="n">
        <v>-2576.97</v>
      </c>
      <c r="C44" s="2" t="n">
        <v>-54.02</v>
      </c>
      <c r="D44" s="2" t="n">
        <f aca="false">B44+C44</f>
        <v>-2630.99</v>
      </c>
      <c r="E44" s="2" t="n">
        <v>-3034.9</v>
      </c>
      <c r="F44" s="2" t="n">
        <v>-3000</v>
      </c>
    </row>
    <row r="45" customFormat="false" ht="13.8" hidden="false" customHeight="false" outlineLevel="0" collapsed="false">
      <c r="A45" s="1" t="s">
        <v>43</v>
      </c>
      <c r="B45" s="2" t="n">
        <v>-3408.98</v>
      </c>
      <c r="C45" s="2"/>
      <c r="D45" s="2" t="n">
        <f aca="false">B45+C45</f>
        <v>-3408.98</v>
      </c>
      <c r="E45" s="2" t="n">
        <v>-5641.63</v>
      </c>
      <c r="F45" s="2" t="n">
        <v>-4000</v>
      </c>
    </row>
    <row r="46" customFormat="false" ht="13.8" hidden="false" customHeight="false" outlineLevel="0" collapsed="false">
      <c r="A46" s="1" t="s">
        <v>44</v>
      </c>
      <c r="C46" s="2" t="n">
        <v>-1310</v>
      </c>
      <c r="D46" s="2" t="n">
        <f aca="false">B46+C46</f>
        <v>-1310</v>
      </c>
      <c r="E46" s="2" t="n">
        <v>-1262.8</v>
      </c>
      <c r="F46" s="2" t="n">
        <v>-1500</v>
      </c>
    </row>
    <row r="47" customFormat="false" ht="13.8" hidden="false" customHeight="false" outlineLevel="0" collapsed="false">
      <c r="A47" s="1" t="s">
        <v>45</v>
      </c>
      <c r="C47" s="2"/>
      <c r="D47" s="2" t="n">
        <f aca="false">B47+C47</f>
        <v>0</v>
      </c>
      <c r="E47" s="2" t="n">
        <v>-272</v>
      </c>
      <c r="F47" s="2" t="n">
        <v>0</v>
      </c>
    </row>
    <row r="48" customFormat="false" ht="13.8" hidden="false" customHeight="false" outlineLevel="0" collapsed="false">
      <c r="A48" s="1" t="s">
        <v>46</v>
      </c>
      <c r="B48" s="2" t="n">
        <v>-1339</v>
      </c>
      <c r="C48" s="2" t="n">
        <v>-1210</v>
      </c>
      <c r="D48" s="2" t="n">
        <f aca="false">B48+C48</f>
        <v>-2549</v>
      </c>
      <c r="E48" s="2" t="n">
        <v>-6170.36</v>
      </c>
      <c r="F48" s="2" t="n">
        <v>-6000</v>
      </c>
    </row>
    <row r="49" customFormat="false" ht="13.8" hidden="false" customHeight="false" outlineLevel="0" collapsed="false">
      <c r="A49" s="1" t="s">
        <v>47</v>
      </c>
      <c r="B49" s="2" t="n">
        <v>-4956.15</v>
      </c>
      <c r="C49" s="2"/>
      <c r="D49" s="2" t="n">
        <f aca="false">B49+C49</f>
        <v>-4956.15</v>
      </c>
      <c r="E49" s="2" t="n">
        <v>-4832.56</v>
      </c>
      <c r="F49" s="2" t="n">
        <v>-4500</v>
      </c>
    </row>
    <row r="50" customFormat="false" ht="13.8" hidden="false" customHeight="false" outlineLevel="0" collapsed="false">
      <c r="A50" s="1" t="s">
        <v>48</v>
      </c>
      <c r="C50" s="2" t="n">
        <v>-250</v>
      </c>
      <c r="D50" s="2" t="n">
        <f aca="false">B50+C50</f>
        <v>-250</v>
      </c>
      <c r="E50" s="2" t="n">
        <v>-5906.41</v>
      </c>
      <c r="F50" s="2" t="n">
        <v>-500</v>
      </c>
    </row>
    <row r="51" customFormat="false" ht="13.8" hidden="false" customHeight="false" outlineLevel="0" collapsed="false">
      <c r="A51" s="1" t="s">
        <v>49</v>
      </c>
      <c r="B51" s="2" t="n">
        <v>-385</v>
      </c>
      <c r="C51" s="2" t="n">
        <v>-119.81</v>
      </c>
      <c r="D51" s="2" t="n">
        <f aca="false">B51+C51</f>
        <v>-504.81</v>
      </c>
      <c r="E51" s="2"/>
      <c r="F51" s="2" t="n">
        <v>-200</v>
      </c>
    </row>
    <row r="52" customFormat="false" ht="13.8" hidden="false" customHeight="false" outlineLevel="0" collapsed="false">
      <c r="A52" s="1" t="s">
        <v>50</v>
      </c>
      <c r="B52" s="2" t="n">
        <v>-61.97</v>
      </c>
      <c r="C52" s="2" t="n">
        <v>-571.5</v>
      </c>
      <c r="D52" s="2" t="n">
        <f aca="false">B52+C52</f>
        <v>-633.47</v>
      </c>
      <c r="E52" s="2"/>
      <c r="F52" s="2" t="n">
        <v>-500</v>
      </c>
    </row>
    <row r="53" s="5" customFormat="true" ht="13.8" hidden="false" customHeight="false" outlineLevel="0" collapsed="false">
      <c r="A53" s="3" t="s">
        <v>51</v>
      </c>
      <c r="B53" s="4" t="n">
        <f aca="false">SUM(B41:B52)</f>
        <v>-21338.22</v>
      </c>
      <c r="C53" s="4" t="n">
        <f aca="false">SUM(C41:C52)</f>
        <v>-16834.95</v>
      </c>
      <c r="D53" s="4" t="n">
        <f aca="false">B53+C53</f>
        <v>-38173.17</v>
      </c>
      <c r="E53" s="4" t="n">
        <f aca="false">SUM(E41:E52)</f>
        <v>-43554.04</v>
      </c>
      <c r="F53" s="4" t="n">
        <f aca="false">SUM(F41:F52)</f>
        <v>-41000</v>
      </c>
    </row>
    <row r="54" s="5" customFormat="true" ht="13.8" hidden="false" customHeight="false" outlineLevel="0" collapsed="false">
      <c r="A54" s="3" t="s">
        <v>52</v>
      </c>
      <c r="B54" s="4" t="n">
        <f aca="false">B53</f>
        <v>-21338.22</v>
      </c>
      <c r="C54" s="4" t="n">
        <f aca="false">C53</f>
        <v>-16834.95</v>
      </c>
      <c r="D54" s="4" t="n">
        <f aca="false">B54+C54</f>
        <v>-38173.17</v>
      </c>
      <c r="E54" s="4" t="n">
        <f aca="false">E53</f>
        <v>-43554.04</v>
      </c>
      <c r="F54" s="4" t="n">
        <f aca="false">F53</f>
        <v>-41000</v>
      </c>
    </row>
    <row r="55" customFormat="false" ht="13.8" hidden="false" customHeight="false" outlineLevel="0" collapsed="false">
      <c r="A55" s="1" t="s">
        <v>28</v>
      </c>
      <c r="C55" s="2"/>
      <c r="D55" s="2"/>
      <c r="E55" s="2"/>
      <c r="F55" s="2"/>
    </row>
    <row r="56" s="5" customFormat="true" ht="13.8" hidden="false" customHeight="false" outlineLevel="0" collapsed="false">
      <c r="A56" s="3" t="s">
        <v>53</v>
      </c>
      <c r="B56" s="4" t="n">
        <f aca="false">B38+B54</f>
        <v>15447.53</v>
      </c>
      <c r="C56" s="4" t="n">
        <f aca="false">C38+C54</f>
        <v>3884.81</v>
      </c>
      <c r="D56" s="4" t="n">
        <f aca="false">B56+C56</f>
        <v>19332.34</v>
      </c>
      <c r="E56" s="4" t="n">
        <f aca="false">E38+E54</f>
        <v>16862.66</v>
      </c>
      <c r="F56" s="4" t="n">
        <f aca="false">F38+F54</f>
        <v>21900</v>
      </c>
    </row>
    <row r="57" customFormat="false" ht="13.8" hidden="false" customHeight="false" outlineLevel="0" collapsed="false">
      <c r="A57" s="1" t="s">
        <v>28</v>
      </c>
      <c r="C57" s="2"/>
      <c r="D57" s="2"/>
      <c r="E57" s="2"/>
      <c r="F57" s="2"/>
    </row>
    <row r="58" s="5" customFormat="true" ht="13.8" hidden="false" customHeight="false" outlineLevel="0" collapsed="false">
      <c r="A58" s="3" t="s">
        <v>54</v>
      </c>
      <c r="B58" s="4"/>
      <c r="C58" s="4"/>
      <c r="D58" s="4"/>
      <c r="E58" s="4"/>
      <c r="F58" s="4"/>
    </row>
    <row r="59" s="5" customFormat="true" ht="13.8" hidden="false" customHeight="false" outlineLevel="0" collapsed="false">
      <c r="A59" s="3" t="s">
        <v>14</v>
      </c>
      <c r="B59" s="4"/>
      <c r="C59" s="4"/>
      <c r="D59" s="4"/>
      <c r="E59" s="4"/>
      <c r="F59" s="4"/>
    </row>
    <row r="60" customFormat="false" ht="13.8" hidden="false" customHeight="false" outlineLevel="0" collapsed="false">
      <c r="A60" s="1" t="s">
        <v>55</v>
      </c>
      <c r="B60" s="2" t="n">
        <v>-2720</v>
      </c>
      <c r="C60" s="2" t="n">
        <v>-1200</v>
      </c>
      <c r="D60" s="2" t="n">
        <f aca="false">B60+C60</f>
        <v>-3920</v>
      </c>
      <c r="E60" s="2"/>
      <c r="F60" s="2" t="n">
        <f aca="false">-12*300</f>
        <v>-3600</v>
      </c>
    </row>
    <row r="61" customFormat="false" ht="13.8" hidden="false" customHeight="false" outlineLevel="0" collapsed="false">
      <c r="A61" s="1" t="s">
        <v>56</v>
      </c>
      <c r="C61" s="2"/>
      <c r="D61" s="2" t="n">
        <f aca="false">B61+C61</f>
        <v>0</v>
      </c>
      <c r="E61" s="2" t="n">
        <v>-1890</v>
      </c>
      <c r="F61" s="2" t="n">
        <v>-200</v>
      </c>
    </row>
    <row r="62" customFormat="false" ht="13.8" hidden="false" customHeight="false" outlineLevel="0" collapsed="false">
      <c r="A62" s="1" t="s">
        <v>57</v>
      </c>
      <c r="B62" s="2" t="n">
        <v>-84.35</v>
      </c>
      <c r="C62" s="2" t="n">
        <f aca="false">-39.32-39.62</f>
        <v>-78.94</v>
      </c>
      <c r="D62" s="2" t="n">
        <f aca="false">B62+C62</f>
        <v>-163.29</v>
      </c>
      <c r="E62" s="2" t="n">
        <v>-99.05</v>
      </c>
      <c r="F62" s="2" t="n">
        <v>-100</v>
      </c>
    </row>
    <row r="63" customFormat="false" ht="13.8" hidden="false" customHeight="false" outlineLevel="0" collapsed="false">
      <c r="A63" s="1" t="s">
        <v>58</v>
      </c>
      <c r="C63" s="2"/>
      <c r="D63" s="2" t="n">
        <f aca="false">B63+C63</f>
        <v>0</v>
      </c>
      <c r="E63" s="2" t="n">
        <v>-3</v>
      </c>
      <c r="F63" s="2" t="n">
        <v>-10</v>
      </c>
    </row>
    <row r="64" customFormat="false" ht="13.8" hidden="false" customHeight="false" outlineLevel="0" collapsed="false">
      <c r="A64" s="1" t="s">
        <v>59</v>
      </c>
      <c r="B64" s="2" t="n">
        <v>-5</v>
      </c>
      <c r="C64" s="2"/>
      <c r="D64" s="2" t="n">
        <f aca="false">B64+C64</f>
        <v>-5</v>
      </c>
      <c r="E64" s="2" t="n">
        <v>-56.34</v>
      </c>
      <c r="F64" s="2" t="n">
        <v>-50</v>
      </c>
    </row>
    <row r="65" customFormat="false" ht="13.8" hidden="false" customHeight="false" outlineLevel="0" collapsed="false">
      <c r="A65" s="1" t="s">
        <v>60</v>
      </c>
      <c r="B65" s="2" t="n">
        <v>-38</v>
      </c>
      <c r="C65" s="2"/>
      <c r="D65" s="2" t="n">
        <f aca="false">B65+C65</f>
        <v>-38</v>
      </c>
      <c r="E65" s="2" t="n">
        <v>-38</v>
      </c>
      <c r="F65" s="2" t="n">
        <v>-40</v>
      </c>
    </row>
    <row r="66" customFormat="false" ht="13.8" hidden="false" customHeight="false" outlineLevel="0" collapsed="false">
      <c r="A66" s="1" t="s">
        <v>61</v>
      </c>
      <c r="B66" s="2" t="n">
        <v>-963</v>
      </c>
      <c r="C66" s="2" t="n">
        <v>-1000</v>
      </c>
      <c r="D66" s="2" t="n">
        <f aca="false">B66+C66</f>
        <v>-1963</v>
      </c>
      <c r="E66" s="2" t="n">
        <v>-983</v>
      </c>
      <c r="F66" s="2" t="n">
        <v>-900</v>
      </c>
    </row>
    <row r="67" customFormat="false" ht="13.8" hidden="false" customHeight="false" outlineLevel="0" collapsed="false">
      <c r="A67" s="1" t="s">
        <v>62</v>
      </c>
      <c r="B67" s="2" t="n">
        <v>-132</v>
      </c>
      <c r="C67" s="2" t="n">
        <v>-65.51</v>
      </c>
      <c r="D67" s="2" t="n">
        <f aca="false">B67+C67</f>
        <v>-197.51</v>
      </c>
      <c r="E67" s="2" t="n">
        <v>-193.99</v>
      </c>
      <c r="F67" s="2" t="n">
        <v>-200</v>
      </c>
    </row>
    <row r="68" customFormat="false" ht="13.8" hidden="false" customHeight="false" outlineLevel="0" collapsed="false">
      <c r="A68" s="1" t="s">
        <v>63</v>
      </c>
      <c r="B68" s="2" t="n">
        <v>-328.6</v>
      </c>
      <c r="C68" s="2"/>
      <c r="D68" s="2" t="n">
        <f aca="false">B68+C68</f>
        <v>-328.6</v>
      </c>
      <c r="E68" s="2"/>
      <c r="F68" s="2" t="n">
        <v>-300</v>
      </c>
    </row>
    <row r="69" customFormat="false" ht="13.8" hidden="false" customHeight="false" outlineLevel="0" collapsed="false">
      <c r="A69" s="1" t="s">
        <v>64</v>
      </c>
      <c r="B69" s="2" t="n">
        <v>-50</v>
      </c>
      <c r="C69" s="2"/>
      <c r="D69" s="2" t="n">
        <f aca="false">B69+C69</f>
        <v>-50</v>
      </c>
      <c r="E69" s="2" t="n">
        <v>-374.95</v>
      </c>
      <c r="F69" s="2" t="n">
        <v>-100</v>
      </c>
    </row>
    <row r="70" customFormat="false" ht="13.8" hidden="false" customHeight="false" outlineLevel="0" collapsed="false">
      <c r="A70" s="1" t="s">
        <v>65</v>
      </c>
      <c r="C70" s="2" t="n">
        <f aca="false">-941.5-383.04</f>
        <v>-1324.54</v>
      </c>
      <c r="D70" s="2" t="n">
        <f aca="false">B70+C70</f>
        <v>-1324.54</v>
      </c>
      <c r="E70" s="2" t="n">
        <v>-1204.37</v>
      </c>
      <c r="F70" s="2" t="n">
        <v>-1200</v>
      </c>
    </row>
    <row r="71" customFormat="false" ht="13.8" hidden="false" customHeight="false" outlineLevel="0" collapsed="false">
      <c r="A71" s="1" t="s">
        <v>66</v>
      </c>
      <c r="B71" s="2" t="n">
        <v>-3821.88</v>
      </c>
      <c r="C71" s="2" t="n">
        <v>-356</v>
      </c>
      <c r="D71" s="2" t="n">
        <f aca="false">B71+C71</f>
        <v>-4177.88</v>
      </c>
      <c r="E71" s="2" t="n">
        <v>-273.06</v>
      </c>
      <c r="F71" s="14" t="n">
        <f aca="false">-0*1.18*12</f>
        <v>-0</v>
      </c>
    </row>
    <row r="72" customFormat="false" ht="13.8" hidden="false" customHeight="false" outlineLevel="0" collapsed="false">
      <c r="A72" s="1" t="s">
        <v>67</v>
      </c>
      <c r="B72" s="2" t="n">
        <v>-1133.72</v>
      </c>
      <c r="C72" s="2" t="n">
        <v>-393.27</v>
      </c>
      <c r="D72" s="2" t="n">
        <f aca="false">B72+C72</f>
        <v>-1526.99</v>
      </c>
      <c r="E72" s="2" t="n">
        <v>-1346.09</v>
      </c>
      <c r="F72" s="2" t="n">
        <v>-1500</v>
      </c>
    </row>
    <row r="73" customFormat="false" ht="13.8" hidden="false" customHeight="false" outlineLevel="0" collapsed="false">
      <c r="A73" s="1" t="s">
        <v>68</v>
      </c>
      <c r="B73" s="2" t="n">
        <v>-192</v>
      </c>
      <c r="C73" s="2" t="n">
        <v>-3.22</v>
      </c>
      <c r="D73" s="2" t="n">
        <f aca="false">B73+C73</f>
        <v>-195.22</v>
      </c>
      <c r="E73" s="2" t="n">
        <v>-8731.14</v>
      </c>
      <c r="F73" s="2" t="n">
        <v>-300</v>
      </c>
    </row>
    <row r="74" customFormat="false" ht="13.8" hidden="false" customHeight="false" outlineLevel="0" collapsed="false">
      <c r="A74" s="1" t="s">
        <v>69</v>
      </c>
      <c r="B74" s="4" t="n">
        <f aca="false">SUM(B60:B73)</f>
        <v>-9468.55</v>
      </c>
      <c r="C74" s="4" t="n">
        <f aca="false">SUM(C60:C73)</f>
        <v>-4421.48</v>
      </c>
      <c r="D74" s="4" t="n">
        <f aca="false">B74+C74</f>
        <v>-13890.03</v>
      </c>
      <c r="E74" s="4" t="n">
        <f aca="false">SUM(E60:E73)</f>
        <v>-15192.99</v>
      </c>
      <c r="F74" s="4" t="n">
        <f aca="false">SUM(F60:F73)</f>
        <v>-8500</v>
      </c>
    </row>
    <row r="75" s="5" customFormat="true" ht="13.8" hidden="false" customHeight="false" outlineLevel="0" collapsed="false">
      <c r="A75" s="3" t="s">
        <v>70</v>
      </c>
      <c r="B75" s="4" t="n">
        <f aca="false">B74</f>
        <v>-9468.55</v>
      </c>
      <c r="C75" s="4" t="n">
        <f aca="false">C74</f>
        <v>-4421.48</v>
      </c>
      <c r="D75" s="4" t="n">
        <f aca="false">B75+C75</f>
        <v>-13890.03</v>
      </c>
      <c r="E75" s="4" t="n">
        <f aca="false">E74</f>
        <v>-15192.99</v>
      </c>
      <c r="F75" s="4" t="n">
        <f aca="false">F74</f>
        <v>-8500</v>
      </c>
    </row>
    <row r="76" customFormat="false" ht="13.8" hidden="false" customHeight="false" outlineLevel="0" collapsed="false">
      <c r="A76" s="1" t="s">
        <v>28</v>
      </c>
      <c r="C76" s="2"/>
      <c r="D76" s="2"/>
      <c r="E76" s="2"/>
      <c r="F76" s="2"/>
    </row>
    <row r="77" s="5" customFormat="true" ht="13.8" hidden="false" customHeight="false" outlineLevel="0" collapsed="false">
      <c r="A77" s="3" t="s">
        <v>71</v>
      </c>
      <c r="B77" s="4" t="n">
        <f aca="false">B75</f>
        <v>-9468.55</v>
      </c>
      <c r="C77" s="4" t="n">
        <f aca="false">C75</f>
        <v>-4421.48</v>
      </c>
      <c r="D77" s="4" t="n">
        <f aca="false">B77+C77</f>
        <v>-13890.03</v>
      </c>
      <c r="E77" s="4" t="n">
        <f aca="false">E75</f>
        <v>-15192.99</v>
      </c>
      <c r="F77" s="4" t="n">
        <f aca="false">F75</f>
        <v>-8500</v>
      </c>
    </row>
    <row r="78" customFormat="false" ht="13.8" hidden="false" customHeight="false" outlineLevel="0" collapsed="false">
      <c r="A78" s="1" t="s">
        <v>28</v>
      </c>
      <c r="C78" s="2"/>
      <c r="D78" s="2"/>
      <c r="E78" s="2"/>
      <c r="F78" s="2"/>
    </row>
    <row r="79" s="5" customFormat="true" ht="13.8" hidden="false" customHeight="false" outlineLevel="0" collapsed="false">
      <c r="A79" s="3" t="s">
        <v>72</v>
      </c>
      <c r="B79" s="4" t="n">
        <f aca="false">B29+B56+B77</f>
        <v>848.830000000002</v>
      </c>
      <c r="C79" s="4" t="n">
        <f aca="false">C29+C56+C77</f>
        <v>-2857.89</v>
      </c>
      <c r="D79" s="4" t="n">
        <f aca="false">B79+C79</f>
        <v>-2009.06</v>
      </c>
      <c r="E79" s="4" t="n">
        <f aca="false">E29+E56+E77</f>
        <v>-23625.91</v>
      </c>
      <c r="F79" s="4" t="n">
        <f aca="false">F29+F56+F77</f>
        <v>8500</v>
      </c>
    </row>
    <row r="80" customFormat="false" ht="13.8" hidden="false" customHeight="false" outlineLevel="0" collapsed="false">
      <c r="A80" s="1" t="s">
        <v>28</v>
      </c>
      <c r="C80" s="2"/>
      <c r="D80" s="2"/>
      <c r="E80" s="2"/>
      <c r="F80" s="2"/>
    </row>
    <row r="81" s="5" customFormat="true" ht="13.8" hidden="false" customHeight="false" outlineLevel="0" collapsed="false">
      <c r="A81" s="3" t="s">
        <v>73</v>
      </c>
      <c r="B81" s="4" t="n">
        <f aca="false">B79</f>
        <v>848.830000000002</v>
      </c>
      <c r="C81" s="4" t="n">
        <f aca="false">C79</f>
        <v>-2857.89</v>
      </c>
      <c r="D81" s="4" t="n">
        <f aca="false">B81+C81</f>
        <v>-2009.06</v>
      </c>
      <c r="E81" s="4" t="n">
        <f aca="false">E79</f>
        <v>-23625.91</v>
      </c>
      <c r="F81" s="4" t="n">
        <f aca="false">F79</f>
        <v>8500</v>
      </c>
    </row>
    <row r="82" customFormat="false" ht="13.8" hidden="false" customHeight="false" outlineLevel="0" collapsed="false">
      <c r="A82" s="1" t="s">
        <v>74</v>
      </c>
      <c r="C82" s="2"/>
      <c r="D82" s="2"/>
      <c r="E82" s="2"/>
      <c r="F82" s="2"/>
    </row>
    <row r="83" s="5" customFormat="true" ht="13.8" hidden="false" customHeight="false" outlineLevel="0" collapsed="false">
      <c r="A83" s="3" t="s">
        <v>75</v>
      </c>
      <c r="B83" s="4"/>
      <c r="C83" s="4"/>
      <c r="D83" s="4"/>
      <c r="E83" s="4"/>
      <c r="F83" s="4"/>
    </row>
    <row r="84" s="5" customFormat="true" ht="13.8" hidden="false" customHeight="false" outlineLevel="0" collapsed="false">
      <c r="A84" s="3" t="s">
        <v>76</v>
      </c>
      <c r="B84" s="4"/>
      <c r="C84" s="4"/>
      <c r="D84" s="4"/>
      <c r="E84" s="4"/>
      <c r="F84" s="4"/>
    </row>
    <row r="85" customFormat="false" ht="13.8" hidden="false" customHeight="false" outlineLevel="0" collapsed="false">
      <c r="A85" s="1" t="s">
        <v>77</v>
      </c>
      <c r="B85" s="2" t="n">
        <v>8500</v>
      </c>
      <c r="C85" s="2" t="n">
        <v>1950</v>
      </c>
      <c r="D85" s="2" t="n">
        <f aca="false">B85+C85</f>
        <v>10450</v>
      </c>
      <c r="E85" s="2" t="n">
        <v>10760</v>
      </c>
      <c r="F85" s="2" t="n">
        <f aca="false">25000+1100+4000</f>
        <v>30100</v>
      </c>
    </row>
    <row r="86" customFormat="false" ht="13.8" hidden="false" customHeight="false" outlineLevel="0" collapsed="false">
      <c r="A86" s="1" t="s">
        <v>78</v>
      </c>
      <c r="B86" s="2" t="n">
        <v>60</v>
      </c>
      <c r="C86" s="2" t="n">
        <v>0</v>
      </c>
      <c r="D86" s="2" t="n">
        <f aca="false">B86+C86</f>
        <v>60</v>
      </c>
      <c r="E86" s="2" t="n">
        <v>260</v>
      </c>
      <c r="F86" s="2" t="n">
        <v>1000</v>
      </c>
    </row>
    <row r="87" customFormat="false" ht="13.8" hidden="false" customHeight="false" outlineLevel="0" collapsed="false">
      <c r="A87" s="1" t="s">
        <v>79</v>
      </c>
      <c r="B87" s="2" t="n">
        <v>7216.55</v>
      </c>
      <c r="C87" s="2" t="n">
        <v>8000</v>
      </c>
      <c r="D87" s="2" t="n">
        <f aca="false">B87+C87</f>
        <v>15216.55</v>
      </c>
      <c r="E87" s="2"/>
      <c r="F87" s="2" t="n">
        <v>8000</v>
      </c>
    </row>
    <row r="88" customFormat="false" ht="13.8" hidden="false" customHeight="false" outlineLevel="0" collapsed="false">
      <c r="A88" s="1" t="s">
        <v>80</v>
      </c>
      <c r="B88" s="2" t="n">
        <v>599.9</v>
      </c>
      <c r="C88" s="2" t="n">
        <v>0</v>
      </c>
      <c r="D88" s="2" t="n">
        <f aca="false">B88+C88</f>
        <v>599.9</v>
      </c>
      <c r="E88" s="2"/>
      <c r="F88" s="2" t="n">
        <v>0</v>
      </c>
    </row>
    <row r="89" s="5" customFormat="true" ht="13.8" hidden="false" customHeight="false" outlineLevel="0" collapsed="false">
      <c r="A89" s="3" t="s">
        <v>81</v>
      </c>
      <c r="B89" s="4" t="n">
        <f aca="false">SUM(B85:B88)</f>
        <v>16376.45</v>
      </c>
      <c r="C89" s="4" t="n">
        <f aca="false">SUM(C85:C88)</f>
        <v>9950</v>
      </c>
      <c r="D89" s="4" t="n">
        <f aca="false">B89+C89</f>
        <v>26326.45</v>
      </c>
      <c r="E89" s="4" t="n">
        <f aca="false">SUM(E85:E88)</f>
        <v>11020</v>
      </c>
      <c r="F89" s="4" t="n">
        <f aca="false">SUM(F85:F88)</f>
        <v>39100</v>
      </c>
    </row>
    <row r="90" s="5" customFormat="true" ht="13.8" hidden="false" customHeight="false" outlineLevel="0" collapsed="false">
      <c r="A90" s="3" t="s">
        <v>82</v>
      </c>
      <c r="B90" s="4"/>
      <c r="C90" s="4"/>
      <c r="D90" s="4"/>
      <c r="E90" s="4"/>
      <c r="F90" s="4"/>
    </row>
    <row r="91" customFormat="false" ht="13.8" hidden="false" customHeight="false" outlineLevel="0" collapsed="false">
      <c r="A91" s="1" t="s">
        <v>83</v>
      </c>
      <c r="B91" s="2" t="n">
        <v>-3782</v>
      </c>
      <c r="C91" s="2" t="n">
        <v>-3782</v>
      </c>
      <c r="D91" s="2" t="n">
        <f aca="false">B91+C91</f>
        <v>-7564</v>
      </c>
      <c r="E91" s="2" t="n">
        <v>-3552.6</v>
      </c>
      <c r="F91" s="2" t="n">
        <v>-3800</v>
      </c>
    </row>
    <row r="92" s="5" customFormat="true" ht="13.8" hidden="false" customHeight="false" outlineLevel="0" collapsed="false">
      <c r="A92" s="3" t="s">
        <v>84</v>
      </c>
      <c r="B92" s="4" t="n">
        <f aca="false">SUM(B91)</f>
        <v>-3782</v>
      </c>
      <c r="C92" s="4" t="n">
        <f aca="false">SUM(C91)</f>
        <v>-3782</v>
      </c>
      <c r="D92" s="4" t="n">
        <f aca="false">B92+C92</f>
        <v>-7564</v>
      </c>
      <c r="E92" s="4" t="n">
        <f aca="false">E91</f>
        <v>-3552.6</v>
      </c>
      <c r="F92" s="4" t="n">
        <f aca="false">F91</f>
        <v>-3800</v>
      </c>
    </row>
    <row r="93" s="5" customFormat="true" ht="13.8" hidden="false" customHeight="false" outlineLevel="0" collapsed="false">
      <c r="A93" s="3" t="s">
        <v>85</v>
      </c>
      <c r="B93" s="4" t="n">
        <f aca="false">B89+B92</f>
        <v>12594.45</v>
      </c>
      <c r="C93" s="4" t="n">
        <f aca="false">C89+C92</f>
        <v>6168</v>
      </c>
      <c r="D93" s="4" t="n">
        <f aca="false">B93+C93</f>
        <v>18762.45</v>
      </c>
      <c r="E93" s="4" t="n">
        <f aca="false">E89+E92</f>
        <v>7467.4</v>
      </c>
      <c r="F93" s="4" t="n">
        <f aca="false">F89+F92</f>
        <v>35300</v>
      </c>
    </row>
    <row r="94" customFormat="false" ht="13.8" hidden="false" customHeight="false" outlineLevel="0" collapsed="false">
      <c r="A94" s="1" t="s">
        <v>28</v>
      </c>
      <c r="C94" s="2"/>
      <c r="D94" s="2"/>
      <c r="E94" s="2"/>
      <c r="F94" s="2"/>
    </row>
    <row r="95" s="5" customFormat="true" ht="13.8" hidden="false" customHeight="false" outlineLevel="0" collapsed="false">
      <c r="A95" s="3" t="s">
        <v>73</v>
      </c>
      <c r="B95" s="4" t="n">
        <f aca="false">B81+B93</f>
        <v>13443.28</v>
      </c>
      <c r="C95" s="4" t="n">
        <f aca="false">C81+C93</f>
        <v>3310.11</v>
      </c>
      <c r="D95" s="4" t="n">
        <f aca="false">B95+C95</f>
        <v>16753.39</v>
      </c>
      <c r="E95" s="4" t="n">
        <f aca="false">E81+E93</f>
        <v>-16158.51</v>
      </c>
      <c r="F95" s="4" t="n">
        <f aca="false">F81+F93</f>
        <v>43800</v>
      </c>
    </row>
    <row r="96" customFormat="false" ht="13.8" hidden="false" customHeight="false" outlineLevel="0" collapsed="false">
      <c r="A96" s="1" t="s">
        <v>74</v>
      </c>
      <c r="B96" s="4"/>
      <c r="C96" s="2"/>
      <c r="D96" s="2"/>
      <c r="E96" s="2"/>
      <c r="F96" s="2"/>
    </row>
    <row r="97" customFormat="false" ht="13.8" hidden="false" customHeight="false" outlineLevel="0" collapsed="false">
      <c r="A97" s="1" t="s">
        <v>86</v>
      </c>
      <c r="B97" s="4"/>
      <c r="C97" s="2"/>
      <c r="D97" s="2" t="n">
        <f aca="false">B97+C97</f>
        <v>0</v>
      </c>
      <c r="E97" s="2" t="n">
        <v>-1.25</v>
      </c>
      <c r="F97" s="2"/>
    </row>
    <row r="98" s="5" customFormat="true" ht="13.8" hidden="false" customHeight="false" outlineLevel="0" collapsed="false">
      <c r="A98" s="3" t="s">
        <v>87</v>
      </c>
      <c r="B98" s="4" t="n">
        <f aca="false">B81+B93</f>
        <v>13443.28</v>
      </c>
      <c r="C98" s="4" t="n">
        <f aca="false">C81+C93</f>
        <v>3310.11</v>
      </c>
      <c r="D98" s="4" t="n">
        <f aca="false">B98+C98</f>
        <v>16753.39</v>
      </c>
      <c r="E98" s="4" t="n">
        <f aca="false">E95+E97</f>
        <v>-16159.76</v>
      </c>
      <c r="F98" s="4" t="n">
        <f aca="false">F95+F97</f>
        <v>43800</v>
      </c>
    </row>
    <row r="99" customFormat="false" ht="13.8" hidden="false" customHeight="false" outlineLevel="0" collapsed="false">
      <c r="A99" s="1" t="s">
        <v>74</v>
      </c>
      <c r="B99" s="4"/>
      <c r="C99" s="2"/>
      <c r="D99" s="2"/>
      <c r="E99" s="2"/>
      <c r="F99" s="2"/>
    </row>
    <row r="100" s="5" customFormat="true" ht="13.8" hidden="false" customHeight="false" outlineLevel="0" collapsed="false">
      <c r="A100" s="3" t="s">
        <v>88</v>
      </c>
      <c r="B100" s="4" t="n">
        <f aca="false">B98</f>
        <v>13443.28</v>
      </c>
      <c r="C100" s="4" t="n">
        <f aca="false">C98</f>
        <v>3310.11</v>
      </c>
      <c r="D100" s="4" t="n">
        <f aca="false">B100+C100</f>
        <v>16753.39</v>
      </c>
      <c r="E100" s="4" t="n">
        <f aca="false">E98</f>
        <v>-16159.76</v>
      </c>
      <c r="F100" s="4" t="n">
        <f aca="false">F98</f>
        <v>43800</v>
      </c>
    </row>
    <row r="101" customFormat="false" ht="13.8" hidden="false" customHeight="false" outlineLevel="0" collapsed="false">
      <c r="A101" s="1" t="s">
        <v>74</v>
      </c>
      <c r="B101" s="4"/>
      <c r="C101" s="2"/>
      <c r="D101" s="2"/>
      <c r="E101" s="2"/>
      <c r="F101" s="2"/>
    </row>
    <row r="102" s="5" customFormat="true" ht="13.8" hidden="false" customHeight="false" outlineLevel="0" collapsed="false">
      <c r="A102" s="3" t="s">
        <v>89</v>
      </c>
      <c r="B102" s="4" t="n">
        <f aca="false">B100</f>
        <v>13443.28</v>
      </c>
      <c r="C102" s="4" t="n">
        <f aca="false">C100</f>
        <v>3310.11</v>
      </c>
      <c r="D102" s="4" t="n">
        <f aca="false">B102+C102</f>
        <v>16753.39</v>
      </c>
      <c r="E102" s="4" t="n">
        <f aca="false">E100</f>
        <v>-16159.76</v>
      </c>
      <c r="F102" s="4" t="n">
        <f aca="false">F100</f>
        <v>43800</v>
      </c>
    </row>
    <row r="103" customFormat="false" ht="13.8" hidden="false" customHeight="false" outlineLevel="0" collapsed="false">
      <c r="A103" s="1" t="s">
        <v>74</v>
      </c>
      <c r="C103" s="2"/>
      <c r="D103" s="2"/>
      <c r="E103" s="2"/>
      <c r="F103" s="2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129</TotalTime>
  <Application>LibreOffice/6.2.8.2$Windows_X86_64 LibreOffice_project/f82ddfca21ebc1e222a662a32b25c0c9d20169ee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2020-10-25T19:17:08Z</dcterms:created>
  <dc:creator>Johanna Närhi</dc:creator>
  <dc:description/>
  <dc:language>fi-FI</dc:language>
  <cp:lastModifiedBy/>
  <dcterms:modified xsi:type="dcterms:W3CDTF">2020-11-26T13:25:02Z</dcterms:modified>
  <cp:revision>30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